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er-nasuni1\HER-FS\Dept\Engineering\Engineering Inserts\Inserts\TS alt\ARINC\ARINC Spec - Meeting\2024\2. drawings OVEN (SIZE 2)\"/>
    </mc:Choice>
  </mc:AlternateContent>
  <bookViews>
    <workbookView xWindow="0" yWindow="0" windowWidth="28800" windowHeight="12144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G13" i="1"/>
  <c r="F13" i="1"/>
  <c r="E13" i="1"/>
  <c r="D13" i="1"/>
  <c r="G19" i="1"/>
  <c r="G18" i="1"/>
  <c r="F19" i="1"/>
  <c r="F18" i="1"/>
  <c r="E19" i="1"/>
  <c r="E18" i="1"/>
  <c r="D19" i="1"/>
  <c r="D18" i="1"/>
  <c r="G9" i="1"/>
  <c r="F9" i="1"/>
  <c r="G10" i="1"/>
  <c r="F10" i="1"/>
  <c r="E10" i="1"/>
  <c r="E9" i="1"/>
  <c r="D10" i="1"/>
  <c r="D9" i="1"/>
  <c r="G7" i="1" l="1"/>
  <c r="F7" i="1"/>
  <c r="E7" i="1"/>
  <c r="D7" i="1"/>
  <c r="G8" i="1"/>
  <c r="F8" i="1"/>
  <c r="E8" i="1"/>
  <c r="D8" i="1"/>
  <c r="G21" i="1"/>
  <c r="G20" i="1"/>
  <c r="F21" i="1"/>
  <c r="F20" i="1"/>
  <c r="E21" i="1"/>
  <c r="E20" i="1"/>
  <c r="D21" i="1"/>
  <c r="D20" i="1"/>
</calcChain>
</file>

<file path=xl/sharedStrings.xml><?xml version="1.0" encoding="utf-8"?>
<sst xmlns="http://schemas.openxmlformats.org/spreadsheetml/2006/main" count="49" uniqueCount="29">
  <si>
    <t>Z-DIRECTION</t>
  </si>
  <si>
    <t>Y-DIRECTION</t>
  </si>
  <si>
    <t>SAFRAN P/N</t>
  </si>
  <si>
    <t>KG</t>
  </si>
  <si>
    <t>LBS</t>
  </si>
  <si>
    <t>STEAM</t>
  </si>
  <si>
    <t>CONVECTION</t>
  </si>
  <si>
    <t>INCH +/- 1"</t>
  </si>
  <si>
    <t>MM +/- 25MM</t>
  </si>
  <si>
    <t>OVERVIEW OVENS ACC. ARINC 810 SIZE 2 DEFINITION CENTER OF GRAFITIY</t>
  </si>
  <si>
    <r>
      <t xml:space="preserve">CROSS WEIGHT
</t>
    </r>
    <r>
      <rPr>
        <sz val="8"/>
        <color theme="1"/>
        <rFont val="Calibri"/>
        <family val="2"/>
        <scheme val="minor"/>
      </rPr>
      <t>(SEE ICD DRAWING)</t>
    </r>
  </si>
  <si>
    <r>
      <t xml:space="preserve">8306-01-0000-01
</t>
    </r>
    <r>
      <rPr>
        <sz val="8"/>
        <color theme="1"/>
        <rFont val="Calibri"/>
        <family val="2"/>
        <scheme val="minor"/>
      </rPr>
      <t>ARINC 810 SUPPLEMENT 3</t>
    </r>
  </si>
  <si>
    <r>
      <t xml:space="preserve">8305-01-0000-01
</t>
    </r>
    <r>
      <rPr>
        <sz val="8"/>
        <color theme="1"/>
        <rFont val="Calibri"/>
        <family val="2"/>
        <scheme val="minor"/>
      </rPr>
      <t>ARINC 810 SUPPLEMENT 3</t>
    </r>
  </si>
  <si>
    <t>mm DIMENSION GALLEY ATTACHEMENT</t>
  </si>
  <si>
    <r>
      <t xml:space="preserve">8316-01-0000-01
</t>
    </r>
    <r>
      <rPr>
        <sz val="8"/>
        <color theme="1"/>
        <rFont val="Calibri"/>
        <family val="2"/>
        <scheme val="minor"/>
      </rPr>
      <t>ARINC 810 SUPPLEMENT 5</t>
    </r>
  </si>
  <si>
    <r>
      <t xml:space="preserve">8318-01-0000-01
</t>
    </r>
    <r>
      <rPr>
        <sz val="8"/>
        <color theme="1"/>
        <rFont val="Calibri"/>
        <family val="2"/>
        <scheme val="minor"/>
      </rPr>
      <t>ARINC 810 INTERFACE</t>
    </r>
  </si>
  <si>
    <r>
      <t xml:space="preserve">8317-01-0000-01
</t>
    </r>
    <r>
      <rPr>
        <sz val="8"/>
        <color theme="1"/>
        <rFont val="Calibri"/>
        <family val="2"/>
        <scheme val="minor"/>
      </rPr>
      <t>ARINC 810 INTERFACE</t>
    </r>
  </si>
  <si>
    <r>
      <t xml:space="preserve">8308-01-0000-01
</t>
    </r>
    <r>
      <rPr>
        <sz val="8"/>
        <color theme="1"/>
        <rFont val="Calibri"/>
        <family val="2"/>
        <scheme val="minor"/>
      </rPr>
      <t>ARINC 810 INTERFACE</t>
    </r>
  </si>
  <si>
    <r>
      <t xml:space="preserve">8315-01-0000-01
</t>
    </r>
    <r>
      <rPr>
        <sz val="8"/>
        <color theme="1"/>
        <rFont val="Calibri"/>
        <family val="2"/>
        <scheme val="minor"/>
      </rPr>
      <t>ARINC 810 SUPPLEMENT 5</t>
    </r>
  </si>
  <si>
    <r>
      <t xml:space="preserve">8307-01-0000-01
</t>
    </r>
    <r>
      <rPr>
        <sz val="8"/>
        <color theme="1"/>
        <rFont val="Calibri"/>
        <family val="2"/>
        <scheme val="minor"/>
      </rPr>
      <t>ARINC 810 INTERFACE</t>
    </r>
  </si>
  <si>
    <r>
      <t xml:space="preserve">W300
</t>
    </r>
    <r>
      <rPr>
        <sz val="8"/>
        <color theme="1"/>
        <rFont val="Calibri"/>
        <family val="2"/>
        <scheme val="minor"/>
      </rPr>
      <t>ARINC 810 SUPPLEMENT 5</t>
    </r>
  </si>
  <si>
    <t>BEVERAGE CHILLER</t>
  </si>
  <si>
    <r>
      <t xml:space="preserve">X300
</t>
    </r>
    <r>
      <rPr>
        <sz val="8"/>
        <color theme="1"/>
        <rFont val="Calibri"/>
        <family val="2"/>
        <scheme val="minor"/>
      </rPr>
      <t>ARINC 810 INTERFACE</t>
    </r>
  </si>
  <si>
    <t>MAX.</t>
  </si>
  <si>
    <t>ARINC 810 INTERFACE - STANDARD VERSION</t>
  </si>
  <si>
    <t xml:space="preserve">ARINC 810 INTERFACE - EXTEMDED VERSION </t>
  </si>
  <si>
    <t>without tolerance 
MAX.</t>
  </si>
  <si>
    <t>mm RUBSTRIP CAP TO GALLEY COMPARTMENT ADDED</t>
  </si>
  <si>
    <t>no tolerance indicated on ICD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</si>
</sst>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10" xfId="0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3" borderId="13" xfId="0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/>
    </xf>
    <xf numFmtId="2" fontId="1" fillId="3" borderId="14" xfId="0" applyNumberFormat="1" applyFont="1" applyFill="1" applyBorder="1" applyAlignment="1">
      <alignment horizontal="center" vertical="center"/>
    </xf>
    <xf numFmtId="0" fontId="0" fillId="3" borderId="15" xfId="0" applyFill="1" applyBorder="1" applyAlignment="1">
      <alignment vertical="center"/>
    </xf>
    <xf numFmtId="0" fontId="0" fillId="3" borderId="5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0" fontId="0" fillId="3" borderId="7" xfId="0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2" fontId="1" fillId="3" borderId="8" xfId="0" applyNumberFormat="1" applyFont="1" applyFill="1" applyBorder="1" applyAlignment="1">
      <alignment horizontal="center" vertical="center"/>
    </xf>
    <xf numFmtId="0" fontId="0" fillId="3" borderId="9" xfId="0" applyFill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6" xfId="0" applyFont="1" applyBorder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6"/>
  <sheetViews>
    <sheetView tabSelected="1" workbookViewId="0">
      <selection activeCell="D11" sqref="D11:G11"/>
    </sheetView>
  </sheetViews>
  <sheetFormatPr baseColWidth="10" defaultRowHeight="14.4" x14ac:dyDescent="0.3"/>
  <cols>
    <col min="1" max="1" width="18.33203125" style="1" customWidth="1"/>
    <col min="4" max="4" width="15.6640625" customWidth="1"/>
    <col min="5" max="5" width="14.33203125" customWidth="1"/>
    <col min="6" max="6" width="14.21875" customWidth="1"/>
    <col min="7" max="7" width="15.77734375" customWidth="1"/>
    <col min="8" max="8" width="17.77734375" customWidth="1"/>
    <col min="9" max="9" width="18.88671875" customWidth="1"/>
  </cols>
  <sheetData>
    <row r="2" spans="1:9" ht="25.8" x14ac:dyDescent="0.5">
      <c r="A2" s="35" t="s">
        <v>9</v>
      </c>
      <c r="B2" s="35"/>
      <c r="C2" s="35"/>
      <c r="D2" s="35"/>
      <c r="E2" s="35"/>
      <c r="F2" s="35"/>
      <c r="G2" s="35"/>
      <c r="H2" s="35"/>
    </row>
    <row r="4" spans="1:9" ht="16.2" thickBot="1" x14ac:dyDescent="0.35">
      <c r="B4" s="36" t="s">
        <v>24</v>
      </c>
      <c r="C4" s="37"/>
      <c r="D4" s="37"/>
      <c r="E4" s="37"/>
      <c r="F4" s="37"/>
      <c r="G4" s="37"/>
    </row>
    <row r="5" spans="1:9" ht="29.4" customHeight="1" x14ac:dyDescent="0.3">
      <c r="A5" s="11"/>
      <c r="B5" s="38" t="s">
        <v>10</v>
      </c>
      <c r="C5" s="39"/>
      <c r="D5" s="39" t="s">
        <v>0</v>
      </c>
      <c r="E5" s="39"/>
      <c r="F5" s="39" t="s">
        <v>1</v>
      </c>
      <c r="G5" s="39"/>
      <c r="H5" s="40"/>
    </row>
    <row r="6" spans="1:9" x14ac:dyDescent="0.3">
      <c r="A6" s="12" t="s">
        <v>2</v>
      </c>
      <c r="B6" s="8" t="s">
        <v>3</v>
      </c>
      <c r="C6" s="8" t="s">
        <v>4</v>
      </c>
      <c r="D6" s="8" t="s">
        <v>8</v>
      </c>
      <c r="E6" s="8" t="s">
        <v>7</v>
      </c>
      <c r="F6" s="8" t="s">
        <v>8</v>
      </c>
      <c r="G6" s="8" t="s">
        <v>7</v>
      </c>
      <c r="H6" s="41"/>
    </row>
    <row r="7" spans="1:9" ht="24.6" x14ac:dyDescent="0.3">
      <c r="A7" s="13" t="s">
        <v>12</v>
      </c>
      <c r="B7" s="9">
        <v>39.4</v>
      </c>
      <c r="C7" s="9">
        <v>86.88</v>
      </c>
      <c r="D7" s="9">
        <f>SUM(242+B24)</f>
        <v>246</v>
      </c>
      <c r="E7" s="10">
        <f>SUM(9.53+(B24/B25))</f>
        <v>9.687480314960629</v>
      </c>
      <c r="F7" s="9">
        <f>SUM(205+B25)</f>
        <v>230.4</v>
      </c>
      <c r="G7" s="9">
        <f>SUM(8.07+(B25/B25))</f>
        <v>9.07</v>
      </c>
      <c r="H7" s="14" t="s">
        <v>6</v>
      </c>
    </row>
    <row r="8" spans="1:9" ht="24.6" x14ac:dyDescent="0.3">
      <c r="A8" s="13" t="s">
        <v>11</v>
      </c>
      <c r="B8" s="9">
        <v>40.4</v>
      </c>
      <c r="C8" s="9">
        <v>89.07</v>
      </c>
      <c r="D8" s="9">
        <f>SUM(242+B24)</f>
        <v>246</v>
      </c>
      <c r="E8" s="10">
        <f>SUM(9.53+(B24/B25))</f>
        <v>9.687480314960629</v>
      </c>
      <c r="F8" s="9">
        <f>SUM(205+B25)</f>
        <v>230.4</v>
      </c>
      <c r="G8" s="9">
        <f>SUM(8.07+(B25/B25))</f>
        <v>9.07</v>
      </c>
      <c r="H8" s="14" t="s">
        <v>5</v>
      </c>
    </row>
    <row r="9" spans="1:9" ht="24.6" x14ac:dyDescent="0.3">
      <c r="A9" s="13" t="s">
        <v>18</v>
      </c>
      <c r="B9" s="9">
        <v>40.4</v>
      </c>
      <c r="C9" s="9">
        <v>89.07</v>
      </c>
      <c r="D9" s="9">
        <f>SUM(252+B24)</f>
        <v>256</v>
      </c>
      <c r="E9" s="10">
        <f>SUM(9.92+(B24/B25))</f>
        <v>10.07748031496063</v>
      </c>
      <c r="F9" s="9">
        <f>SUM(219.3+B25)</f>
        <v>244.70000000000002</v>
      </c>
      <c r="G9" s="9">
        <f>SUM(8.63+(B25/B25))</f>
        <v>9.6300000000000008</v>
      </c>
      <c r="H9" s="14" t="s">
        <v>6</v>
      </c>
    </row>
    <row r="10" spans="1:9" ht="28.2" customHeight="1" x14ac:dyDescent="0.3">
      <c r="A10" s="23" t="s">
        <v>14</v>
      </c>
      <c r="B10" s="24">
        <v>40.4</v>
      </c>
      <c r="C10" s="24">
        <v>89.07</v>
      </c>
      <c r="D10" s="24">
        <f>SUM(252+B24)</f>
        <v>256</v>
      </c>
      <c r="E10" s="25">
        <f>SUM(9.92+(B24/B25))</f>
        <v>10.07748031496063</v>
      </c>
      <c r="F10" s="24">
        <f>SUM(219.3+B25)</f>
        <v>244.70000000000002</v>
      </c>
      <c r="G10" s="24">
        <f>SUM(8.63+(B25/B25))</f>
        <v>9.6300000000000008</v>
      </c>
      <c r="H10" s="26" t="s">
        <v>5</v>
      </c>
      <c r="I10" s="31" t="s">
        <v>26</v>
      </c>
    </row>
    <row r="11" spans="1:9" s="34" customFormat="1" ht="16.2" customHeight="1" x14ac:dyDescent="0.3">
      <c r="A11" s="43"/>
      <c r="B11" s="44"/>
      <c r="C11" s="44"/>
      <c r="D11" s="42" t="s">
        <v>28</v>
      </c>
      <c r="E11" s="42"/>
      <c r="F11" s="42"/>
      <c r="G11" s="42"/>
      <c r="H11" s="33"/>
    </row>
    <row r="12" spans="1:9" ht="25.2" thickBot="1" x14ac:dyDescent="0.35">
      <c r="A12" s="15" t="s">
        <v>22</v>
      </c>
      <c r="B12" s="16">
        <v>40.1</v>
      </c>
      <c r="C12" s="16">
        <v>88.3</v>
      </c>
      <c r="D12" s="16">
        <f>SUM(250.4+B24)</f>
        <v>254.4</v>
      </c>
      <c r="E12" s="17">
        <f>SUM(9.86+(B24/B25))</f>
        <v>10.017480314960629</v>
      </c>
      <c r="F12" s="16">
        <v>248.9</v>
      </c>
      <c r="G12" s="16">
        <v>9.8000000000000007</v>
      </c>
      <c r="H12" s="18" t="s">
        <v>5</v>
      </c>
      <c r="I12" s="7"/>
    </row>
    <row r="13" spans="1:9" ht="25.2" thickBot="1" x14ac:dyDescent="0.35">
      <c r="A13" s="19" t="s">
        <v>20</v>
      </c>
      <c r="B13" s="20">
        <v>42.3</v>
      </c>
      <c r="C13" s="20">
        <v>93.3</v>
      </c>
      <c r="D13" s="20">
        <f>SUM(254+B24)</f>
        <v>258</v>
      </c>
      <c r="E13" s="21">
        <f>SUM(10+(B24/B25))</f>
        <v>10.15748031496063</v>
      </c>
      <c r="F13" s="20">
        <f>SUM(269)</f>
        <v>269</v>
      </c>
      <c r="G13" s="20">
        <f>SUM(10.59)</f>
        <v>10.59</v>
      </c>
      <c r="H13" s="22" t="s">
        <v>21</v>
      </c>
      <c r="I13" s="32" t="s">
        <v>23</v>
      </c>
    </row>
    <row r="14" spans="1:9" ht="18" x14ac:dyDescent="0.3">
      <c r="A14" s="4"/>
      <c r="B14" s="5"/>
      <c r="C14" s="5"/>
      <c r="D14" s="5"/>
      <c r="E14" s="6"/>
      <c r="F14" s="5"/>
      <c r="G14" s="5"/>
      <c r="H14" s="3"/>
    </row>
    <row r="15" spans="1:9" ht="16.2" thickBot="1" x14ac:dyDescent="0.35">
      <c r="B15" s="36" t="s">
        <v>25</v>
      </c>
      <c r="C15" s="37"/>
      <c r="D15" s="37"/>
      <c r="E15" s="37"/>
      <c r="F15" s="37"/>
      <c r="G15" s="37"/>
    </row>
    <row r="16" spans="1:9" ht="28.2" customHeight="1" x14ac:dyDescent="0.3">
      <c r="A16" s="11"/>
      <c r="B16" s="38" t="s">
        <v>10</v>
      </c>
      <c r="C16" s="39"/>
      <c r="D16" s="39" t="s">
        <v>0</v>
      </c>
      <c r="E16" s="39"/>
      <c r="F16" s="39" t="s">
        <v>1</v>
      </c>
      <c r="G16" s="39"/>
      <c r="H16" s="40"/>
    </row>
    <row r="17" spans="1:9" ht="14.4" customHeight="1" x14ac:dyDescent="0.3">
      <c r="A17" s="12" t="s">
        <v>2</v>
      </c>
      <c r="B17" s="8" t="s">
        <v>3</v>
      </c>
      <c r="C17" s="8" t="s">
        <v>4</v>
      </c>
      <c r="D17" s="8" t="s">
        <v>8</v>
      </c>
      <c r="E17" s="8" t="s">
        <v>7</v>
      </c>
      <c r="F17" s="8" t="s">
        <v>8</v>
      </c>
      <c r="G17" s="8" t="s">
        <v>7</v>
      </c>
      <c r="H17" s="41"/>
    </row>
    <row r="18" spans="1:9" ht="24.6" x14ac:dyDescent="0.3">
      <c r="A18" s="13" t="s">
        <v>19</v>
      </c>
      <c r="B18" s="9">
        <v>40.5</v>
      </c>
      <c r="C18" s="9">
        <v>89.3</v>
      </c>
      <c r="D18" s="9">
        <f>SUM(246+B24)</f>
        <v>250</v>
      </c>
      <c r="E18" s="10">
        <f>SUM(9.68+(B24/B25))</f>
        <v>9.8374803149606294</v>
      </c>
      <c r="F18" s="9">
        <f>SUM(243+B25)</f>
        <v>268.39999999999998</v>
      </c>
      <c r="G18" s="9">
        <f>SUM(9.57+(B25/B25))</f>
        <v>10.57</v>
      </c>
      <c r="H18" s="14" t="s">
        <v>6</v>
      </c>
    </row>
    <row r="19" spans="1:9" ht="24.6" x14ac:dyDescent="0.3">
      <c r="A19" s="13" t="s">
        <v>17</v>
      </c>
      <c r="B19" s="9">
        <v>41.5</v>
      </c>
      <c r="C19" s="9">
        <v>91.5</v>
      </c>
      <c r="D19" s="9">
        <f>SUM(246+B24)</f>
        <v>250</v>
      </c>
      <c r="E19" s="10">
        <f>SUM(9.68+(B24/B25))</f>
        <v>9.8374803149606294</v>
      </c>
      <c r="F19" s="9">
        <f>SUM(243+B25)</f>
        <v>268.39999999999998</v>
      </c>
      <c r="G19" s="9">
        <f>SUM(9.57+(B25/B25))</f>
        <v>10.57</v>
      </c>
      <c r="H19" s="14" t="s">
        <v>5</v>
      </c>
    </row>
    <row r="20" spans="1:9" ht="24.6" x14ac:dyDescent="0.3">
      <c r="A20" s="13" t="s">
        <v>16</v>
      </c>
      <c r="B20" s="9">
        <v>41.5</v>
      </c>
      <c r="C20" s="9">
        <v>91.5</v>
      </c>
      <c r="D20" s="9">
        <f>SUM(248+B24)</f>
        <v>252</v>
      </c>
      <c r="E20" s="10">
        <f>SUM(9.8+(B24/B25))</f>
        <v>9.9574803149606304</v>
      </c>
      <c r="F20" s="9">
        <f>SUM(271+B25)</f>
        <v>296.39999999999998</v>
      </c>
      <c r="G20" s="9">
        <f>SUM(10.7+(B25/B25))</f>
        <v>11.7</v>
      </c>
      <c r="H20" s="14" t="s">
        <v>6</v>
      </c>
    </row>
    <row r="21" spans="1:9" ht="25.2" thickBot="1" x14ac:dyDescent="0.35">
      <c r="A21" s="27" t="s">
        <v>15</v>
      </c>
      <c r="B21" s="28">
        <v>41.5</v>
      </c>
      <c r="C21" s="28">
        <v>91.5</v>
      </c>
      <c r="D21" s="28">
        <f>SUM(248+B24)</f>
        <v>252</v>
      </c>
      <c r="E21" s="29">
        <f>SUM(9.8+(B24/B25))</f>
        <v>9.9574803149606304</v>
      </c>
      <c r="F21" s="28">
        <f>SUM(271+B25)</f>
        <v>296.39999999999998</v>
      </c>
      <c r="G21" s="28">
        <f>SUM(10.7+(B25/B25))</f>
        <v>11.7</v>
      </c>
      <c r="H21" s="30" t="s">
        <v>5</v>
      </c>
      <c r="I21" s="32" t="s">
        <v>23</v>
      </c>
    </row>
    <row r="24" spans="1:9" x14ac:dyDescent="0.3">
      <c r="B24" s="2">
        <v>4</v>
      </c>
      <c r="C24" s="3" t="s">
        <v>27</v>
      </c>
      <c r="H24" s="3"/>
    </row>
    <row r="25" spans="1:9" x14ac:dyDescent="0.3">
      <c r="B25">
        <v>25.4</v>
      </c>
      <c r="C25" s="3" t="s">
        <v>13</v>
      </c>
      <c r="H25" s="3"/>
    </row>
    <row r="26" spans="1:9" x14ac:dyDescent="0.3">
      <c r="A26" s="4"/>
      <c r="H26" s="3"/>
    </row>
  </sheetData>
  <mergeCells count="13">
    <mergeCell ref="A2:H2"/>
    <mergeCell ref="B15:G15"/>
    <mergeCell ref="B16:C16"/>
    <mergeCell ref="D16:E16"/>
    <mergeCell ref="F16:G16"/>
    <mergeCell ref="H16:H17"/>
    <mergeCell ref="D11:G11"/>
    <mergeCell ref="A11:C11"/>
    <mergeCell ref="B5:C5"/>
    <mergeCell ref="D5:E5"/>
    <mergeCell ref="F5:G5"/>
    <mergeCell ref="H5:H6"/>
    <mergeCell ref="B4:G4"/>
  </mergeCells>
  <pageMargins left="0.7" right="0.7" top="0.78740157499999996" bottom="0.78740157499999996" header="0.3" footer="0.3"/>
  <pageSetup orientation="landscape" r:id="rId1"/>
  <headerFooter>
    <oddHeader>&amp;C&amp;"Calibri"&amp;10&amp;KFF8C00C2 - Confidential&amp;1#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SAFRAN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 Heino MUH (SAFRAN CABIN)</dc:creator>
  <cp:lastModifiedBy>MUELLER Heino MUH (SAFRAN CABIN)</cp:lastModifiedBy>
  <dcterms:created xsi:type="dcterms:W3CDTF">2024-03-13T13:24:58Z</dcterms:created>
  <dcterms:modified xsi:type="dcterms:W3CDTF">2024-03-20T13:33:03Z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24ffcea-f25b-491e-9dc9-834516f3550e_Enabled">
    <vt:lpwstr>true</vt:lpwstr>
  </property>
  <property fmtid="{D5CDD505-2E9C-101B-9397-08002B2CF9AE}" pid="3" name="MSIP_Label_024ffcea-f25b-491e-9dc9-834516f3550e_SetDate">
    <vt:lpwstr>2024-03-20T13:33:03Z</vt:lpwstr>
  </property>
  <property fmtid="{D5CDD505-2E9C-101B-9397-08002B2CF9AE}" pid="4" name="MSIP_Label_024ffcea-f25b-491e-9dc9-834516f3550e_Method">
    <vt:lpwstr>Standard</vt:lpwstr>
  </property>
  <property fmtid="{D5CDD505-2E9C-101B-9397-08002B2CF9AE}" pid="5" name="MSIP_Label_024ffcea-f25b-491e-9dc9-834516f3550e_Name">
    <vt:lpwstr>C2 - restricted</vt:lpwstr>
  </property>
  <property fmtid="{D5CDD505-2E9C-101B-9397-08002B2CF9AE}" pid="6" name="MSIP_Label_024ffcea-f25b-491e-9dc9-834516f3550e_SiteId">
    <vt:lpwstr>d52b49b7-0c8f-4d89-8c4f-f20517306e08</vt:lpwstr>
  </property>
  <property fmtid="{D5CDD505-2E9C-101B-9397-08002B2CF9AE}" pid="7" name="MSIP_Label_024ffcea-f25b-491e-9dc9-834516f3550e_ActionId">
    <vt:lpwstr>8b519b97-540b-4023-8fe5-fa818401f456</vt:lpwstr>
  </property>
  <property fmtid="{D5CDD505-2E9C-101B-9397-08002B2CF9AE}" pid="8" name="MSIP_Label_024ffcea-f25b-491e-9dc9-834516f3550e_ContentBits">
    <vt:lpwstr>1</vt:lpwstr>
  </property>
</Properties>
</file>